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מחיר חציר" sheetId="1" r:id="rId1"/>
    <sheet name="מידע רלוונטי" sheetId="2" r:id="rId2"/>
    <sheet name="linkage 03-22" sheetId="3" r:id="rId3"/>
  </sheets>
  <definedNames/>
  <calcPr fullCalcOnLoad="1"/>
</workbook>
</file>

<file path=xl/comments3.xml><?xml version="1.0" encoding="utf-8"?>
<comments xmlns="http://schemas.openxmlformats.org/spreadsheetml/2006/main">
  <authors>
    <author>יוסי שטיינברג [Yossi Steinberg]</author>
  </authors>
  <commentList>
    <comment ref="E26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  <comment ref="H26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  <comment ref="E27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  <comment ref="H27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  <comment ref="E28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  <comment ref="H28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  <comment ref="E29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  <comment ref="H29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  <comment ref="E30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  <comment ref="H30" authorId="0">
      <text>
        <r>
          <rPr>
            <b/>
            <sz val="9"/>
            <color indexed="8"/>
            <rFont val="Tahoma"/>
            <family val="2"/>
          </rPr>
          <t>נתוני קומדקס</t>
        </r>
      </text>
    </comment>
  </commentList>
</comments>
</file>

<file path=xl/sharedStrings.xml><?xml version="1.0" encoding="utf-8"?>
<sst xmlns="http://schemas.openxmlformats.org/spreadsheetml/2006/main" count="144" uniqueCount="135">
  <si>
    <t>סה"כ ח"י</t>
  </si>
  <si>
    <t>סה"כ מחיר בקמה</t>
  </si>
  <si>
    <t>סה"כ כמות חציר בשדה</t>
  </si>
  <si>
    <t>טון כמו שהוא</t>
  </si>
  <si>
    <t>%</t>
  </si>
  <si>
    <t xml:space="preserve"> ח"י</t>
  </si>
  <si>
    <t>בשדה</t>
  </si>
  <si>
    <t xml:space="preserve">מחיר טון ח"י </t>
  </si>
  <si>
    <t>של החציר</t>
  </si>
  <si>
    <t>סה"כ הוצאות</t>
  </si>
  <si>
    <t>סה"כ</t>
  </si>
  <si>
    <t>מחיר בבית</t>
  </si>
  <si>
    <t>מחיר טון חציר</t>
  </si>
  <si>
    <t>מחושב בבית</t>
  </si>
  <si>
    <t>ק+ג+כ+ה</t>
  </si>
  <si>
    <t>טון חציר</t>
  </si>
  <si>
    <t>דונם</t>
  </si>
  <si>
    <t>סה"כ עלות קציר</t>
  </si>
  <si>
    <t>סה"כ עלות גיבוב</t>
  </si>
  <si>
    <t>הובלה/העמסה/סידור</t>
  </si>
  <si>
    <t>לטון חציר:</t>
  </si>
  <si>
    <t xml:space="preserve">סה"כ </t>
  </si>
  <si>
    <t>עלות לטון חציר</t>
  </si>
  <si>
    <t>עלות כיבוש</t>
  </si>
  <si>
    <t>עלות גיבוב</t>
  </si>
  <si>
    <t>לדונם:</t>
  </si>
  <si>
    <t>עלות קציר</t>
  </si>
  <si>
    <t>לטון חציר (מרחק קרוב):</t>
  </si>
  <si>
    <t>סה"כ יבול חציר</t>
  </si>
  <si>
    <t>סה"כ יבול טון</t>
  </si>
  <si>
    <t>חומר כמו שהוא</t>
  </si>
  <si>
    <t>נלקח מחישוב למטה</t>
  </si>
  <si>
    <t>ירק (לתחמיץ)</t>
  </si>
  <si>
    <t>עלות הובלה לטון</t>
  </si>
  <si>
    <t>יבול ח"י בטון</t>
  </si>
  <si>
    <t>להשוואה עם מה שיצא</t>
  </si>
  <si>
    <t>קציר לדונם</t>
  </si>
  <si>
    <t>גיבוב לדונם</t>
  </si>
  <si>
    <t>כיבוש לטון חציר</t>
  </si>
  <si>
    <t>הובלה סידור לטון חציר</t>
  </si>
  <si>
    <t>ראובן</t>
  </si>
  <si>
    <t>פרמטר</t>
  </si>
  <si>
    <t>מחירים בשח</t>
  </si>
  <si>
    <t>רותם דודיק</t>
  </si>
  <si>
    <t>אודי</t>
  </si>
  <si>
    <t>דרור פרח</t>
  </si>
  <si>
    <t>העמסה בלבד</t>
  </si>
  <si>
    <t>14-20</t>
  </si>
  <si>
    <t>אבי</t>
  </si>
  <si>
    <t xml:space="preserve"> 28 (לדונם)</t>
  </si>
  <si>
    <t xml:space="preserve">מחיר הובלה (100 קמ) </t>
  </si>
  <si>
    <t>כללי מקובל</t>
  </si>
  <si>
    <t>10-15</t>
  </si>
  <si>
    <t>50-70</t>
  </si>
  <si>
    <t>אייל</t>
  </si>
  <si>
    <t>60-65</t>
  </si>
  <si>
    <t>פיקו תענכים, הוצאות לפי דונם לגידול חיטה</t>
  </si>
  <si>
    <t xml:space="preserve">כיבוש </t>
  </si>
  <si>
    <t>השכרת דונם</t>
  </si>
  <si>
    <t>חומר יבש</t>
  </si>
  <si>
    <t>מידע רלוונטי</t>
  </si>
  <si>
    <t>טון חציר מובלים</t>
  </si>
  <si>
    <t>סה"כ הוצאות גידול</t>
  </si>
  <si>
    <t>יבול לדונם (טון ח"י)</t>
  </si>
  <si>
    <t>הוצאות לטון ח"</t>
  </si>
  <si>
    <t>קציר גיבוב (דונם)</t>
  </si>
  <si>
    <t>עיבודים (דונם)</t>
  </si>
  <si>
    <t>זרעים (דונם)</t>
  </si>
  <si>
    <t>ריסוסים דישונים (דונם)</t>
  </si>
  <si>
    <t>סה"כ הוצאות גידול ישירות</t>
  </si>
  <si>
    <t>₪</t>
  </si>
  <si>
    <t>קציר+גיבוב+כיבוש+הובלה</t>
  </si>
  <si>
    <t>מחיר דף כחול 2022</t>
  </si>
  <si>
    <t>חישוב עלויות: קציר, גיבוב, כיבוש, הובלה, סידור במתבן</t>
  </si>
  <si>
    <t>מחיר חציר חיטה - חישוב המבוסס על מחיר ירק לתחמיץ בשדה + עלויות הכנה</t>
  </si>
  <si>
    <t>1 - מתחילים עם זה</t>
  </si>
  <si>
    <t>2 - ממשיכים עם זה</t>
  </si>
  <si>
    <t>8.3.22</t>
  </si>
  <si>
    <t>לכבוד</t>
  </si>
  <si>
    <t>טחנות הקמח</t>
  </si>
  <si>
    <t>קבלני מלאי חירום לחיטה</t>
  </si>
  <si>
    <t>קביעת מחיר לינקג' לחודש</t>
  </si>
  <si>
    <t>מרץ</t>
  </si>
  <si>
    <t>לפי מחירי פברואר 2022</t>
  </si>
  <si>
    <t>להלן  חישוב מחיר חיטה מייצור מקומי</t>
  </si>
  <si>
    <t>קציר 2021</t>
  </si>
  <si>
    <t>דולר  לטון</t>
  </si>
  <si>
    <t>מחיר בורסה</t>
  </si>
  <si>
    <t>פרמיה</t>
  </si>
  <si>
    <t>הובלה ימית</t>
  </si>
  <si>
    <t>שער $</t>
  </si>
  <si>
    <t>ביטוח ימי</t>
  </si>
  <si>
    <t>נוסחא</t>
  </si>
  <si>
    <t>מחיר תחמיץ בעל בקמה</t>
  </si>
  <si>
    <t>דמי שחרור- קבועים</t>
  </si>
  <si>
    <t>קוב מים השקיה</t>
  </si>
  <si>
    <t>דמי ניטול- קבועים</t>
  </si>
  <si>
    <t>מחיר מים</t>
  </si>
  <si>
    <t>סה"כ  לטון חיטה מקומית</t>
  </si>
  <si>
    <t>סה"כ עלות מים</t>
  </si>
  <si>
    <t>סה"כ  לטון חיטה מקומית בניכוי מחיר בורסה</t>
  </si>
  <si>
    <t>סה"כ בקמה</t>
  </si>
  <si>
    <t>מחיר תחמיץ מושקה בעל בקמה</t>
  </si>
  <si>
    <t>המחיר הוא לטון חיטה ברוטו בשער המחסן המוכר ואינו כולל הובלה יבשתית</t>
  </si>
  <si>
    <t>פרס/קנס - בהתאם למופיע בהודעת "מחיר חיטה לקציר 2021" מ-22.8.21</t>
  </si>
  <si>
    <t>נתונים</t>
  </si>
  <si>
    <t xml:space="preserve"> פרמיה </t>
  </si>
  <si>
    <t>ימי רביעי</t>
  </si>
  <si>
    <t>בורסה</t>
  </si>
  <si>
    <t>פרמיה לחטה 12%</t>
  </si>
  <si>
    <t>שער דולר</t>
  </si>
  <si>
    <t>הובלה</t>
  </si>
  <si>
    <t>לחלבון 11.5%</t>
  </si>
  <si>
    <t>2.2.22</t>
  </si>
  <si>
    <t>9.2.22</t>
  </si>
  <si>
    <t>16.2.22</t>
  </si>
  <si>
    <t>23.2.22</t>
  </si>
  <si>
    <t>מחיר קציר 2021- בסיס לחיוב</t>
  </si>
  <si>
    <t>ממוצע לקביעת המחיר-</t>
  </si>
  <si>
    <t>מחיר לטון - $</t>
  </si>
  <si>
    <t>בושל לטון-</t>
  </si>
  <si>
    <t>יתרה למכירה (טון) מקציר 2021</t>
  </si>
  <si>
    <t>קבלן המלאי</t>
  </si>
  <si>
    <t>חיטה בסיסית</t>
  </si>
  <si>
    <t>חיטה נמוכת איכות</t>
  </si>
  <si>
    <t>זן בר</t>
  </si>
  <si>
    <t>קציר ברכת הארץ</t>
  </si>
  <si>
    <t>מובילי העמקים</t>
  </si>
  <si>
    <t>בברכה</t>
  </si>
  <si>
    <t xml:space="preserve"> מינהלת ההשקעות</t>
  </si>
  <si>
    <t>לטון גרעין חיטה מקומית</t>
  </si>
  <si>
    <t>חישוב תחמיץ בעל או מושקה (100 קוב/דונם)</t>
  </si>
  <si>
    <t>?????????</t>
  </si>
  <si>
    <t>רווח לסוחר</t>
  </si>
  <si>
    <t>הכניסו מספרים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</si>
</sst>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 &quot;₪&quot;\ * #,##0_ ;_ &quot;₪&quot;\ * \-#,##0_ ;_ &quot;₪&quot;\ * &quot;-&quot;??_ ;_ @_ "/>
    <numFmt numFmtId="171" formatCode="_ [$₪-40D]\ * #,##0.00_ ;_ [$₪-40D]\ * \-#,##0.00_ ;_ [$₪-40D]\ * &quot;-&quot;??_ ;_ @_ "/>
    <numFmt numFmtId="172" formatCode="0.0%"/>
    <numFmt numFmtId="173" formatCode="_ * #,##0_ ;_ * \-#,##0_ ;_ * &quot;-&quot;??_ ;_ @_ "/>
    <numFmt numFmtId="174" formatCode="_ &quot;₪&quot;\ * #,##0.0_ ;_ &quot;₪&quot;\ * \-#,##0.0_ ;_ &quot;₪&quot;\ * &quot;-&quot;??_ ;_ @_ "/>
  </numFmts>
  <fonts count="9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 (Hebrew)"/>
      <family val="2"/>
    </font>
    <font>
      <b/>
      <sz val="10"/>
      <name val="Arial (Hebrew)"/>
      <family val="2"/>
    </font>
    <font>
      <b/>
      <sz val="12"/>
      <name val="Arial (Hebrew)"/>
      <family val="2"/>
    </font>
    <font>
      <b/>
      <sz val="11"/>
      <name val="Arial (Hebrew)"/>
      <family val="0"/>
    </font>
    <font>
      <sz val="18"/>
      <name val="Arial (Hebrew)"/>
      <family val="2"/>
    </font>
    <font>
      <sz val="16"/>
      <name val="Arial (Hebrew)"/>
      <family val="0"/>
    </font>
    <font>
      <b/>
      <sz val="12"/>
      <name val="Arial"/>
      <family val="2"/>
    </font>
    <font>
      <sz val="14"/>
      <name val="Arial (Hebrew)"/>
      <family val="2"/>
    </font>
    <font>
      <sz val="12"/>
      <name val="Arial (Hebrew)"/>
      <family val="2"/>
    </font>
    <font>
      <sz val="12"/>
      <name val="Arial"/>
      <family val="2"/>
    </font>
    <font>
      <sz val="11"/>
      <name val="Arial (Hebrew)"/>
      <family val="0"/>
    </font>
    <font>
      <b/>
      <sz val="14"/>
      <name val="Arial (Hebrew)"/>
      <family val="2"/>
    </font>
    <font>
      <b/>
      <sz val="14"/>
      <name val="Arial"/>
      <family val="2"/>
    </font>
    <font>
      <b/>
      <sz val="9"/>
      <color indexed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 (Hebrew)"/>
      <family val="2"/>
    </font>
    <font>
      <sz val="18"/>
      <color indexed="10"/>
      <name val="Arial (Hebrew)"/>
      <family val="2"/>
    </font>
    <font>
      <sz val="24"/>
      <color indexed="10"/>
      <name val="Arial (Hebrew)"/>
      <family val="2"/>
    </font>
    <font>
      <b/>
      <sz val="12"/>
      <color indexed="12"/>
      <name val="Arial (Hebrew)"/>
      <family val="2"/>
    </font>
    <font>
      <b/>
      <sz val="12"/>
      <color indexed="10"/>
      <name val="Arial (Hebrew)"/>
      <family val="2"/>
    </font>
    <font>
      <b/>
      <sz val="11"/>
      <color indexed="60"/>
      <name val="Arial (Hebrew)"/>
      <family val="2"/>
    </font>
    <font>
      <b/>
      <sz val="20"/>
      <color indexed="60"/>
      <name val="Arial (Hebrew)"/>
      <family val="2"/>
    </font>
    <font>
      <b/>
      <sz val="10"/>
      <color indexed="10"/>
      <name val="Arial (Hebrew)"/>
      <family val="2"/>
    </font>
    <font>
      <b/>
      <sz val="14"/>
      <color indexed="60"/>
      <name val="Arial (Hebrew)"/>
      <family val="2"/>
    </font>
    <font>
      <sz val="12"/>
      <color indexed="62"/>
      <name val="Arial (Hebrew)"/>
      <family val="2"/>
    </font>
    <font>
      <sz val="10"/>
      <color indexed="62"/>
      <name val="Arial (Hebrew)"/>
      <family val="2"/>
    </font>
    <font>
      <sz val="10"/>
      <color indexed="8"/>
      <name val="Arial"/>
      <family val="2"/>
    </font>
    <font>
      <b/>
      <sz val="12"/>
      <color indexed="60"/>
      <name val="Arial (Hebrew)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FF0000"/>
      <name val="Arial"/>
      <family val="2"/>
    </font>
    <font>
      <sz val="16"/>
      <color rgb="FFFF0000"/>
      <name val="Arial (Hebrew)"/>
      <family val="2"/>
    </font>
    <font>
      <sz val="18"/>
      <color rgb="FFFF0000"/>
      <name val="Arial (Hebrew)"/>
      <family val="2"/>
    </font>
    <font>
      <sz val="24"/>
      <color rgb="FFFF0000"/>
      <name val="Arial (Hebrew)"/>
      <family val="2"/>
    </font>
    <font>
      <b/>
      <sz val="12"/>
      <color rgb="FF0000FF"/>
      <name val="Arial (Hebrew)"/>
      <family val="2"/>
    </font>
    <font>
      <b/>
      <sz val="12"/>
      <color rgb="FFFF0000"/>
      <name val="Arial (Hebrew)"/>
      <family val="2"/>
    </font>
    <font>
      <b/>
      <sz val="11"/>
      <color rgb="FF993300"/>
      <name val="Arial (Hebrew)"/>
      <family val="2"/>
    </font>
    <font>
      <b/>
      <sz val="20"/>
      <color rgb="FF993300"/>
      <name val="Arial (Hebrew)"/>
      <family val="2"/>
    </font>
    <font>
      <b/>
      <sz val="10"/>
      <color rgb="FFFF0000"/>
      <name val="Arial (Hebrew)"/>
      <family val="2"/>
    </font>
    <font>
      <b/>
      <sz val="14"/>
      <color rgb="FF993300"/>
      <name val="Arial (Hebrew)"/>
      <family val="2"/>
    </font>
    <font>
      <sz val="12"/>
      <color rgb="FF333399"/>
      <name val="Arial (Hebrew)"/>
      <family val="2"/>
    </font>
    <font>
      <sz val="10"/>
      <color rgb="FF333399"/>
      <name val="Arial (Hebrew)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993300"/>
      <name val="Arial (Hebrew)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41" fontId="0" fillId="0" borderId="0" applyFont="0" applyFill="0" applyBorder="0" applyAlignment="0" applyProtection="0"/>
    <xf numFmtId="0" fontId="68" fillId="30" borderId="2" applyNumberFormat="0" applyAlignment="0" applyProtection="0"/>
    <xf numFmtId="0" fontId="69" fillId="31" borderId="0" applyNumberFormat="0" applyBorder="0" applyAlignment="0" applyProtection="0"/>
    <xf numFmtId="0" fontId="70" fillId="32" borderId="8" applyNumberFormat="0" applyAlignment="0" applyProtection="0"/>
    <xf numFmtId="0" fontId="71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0" fontId="0" fillId="36" borderId="12" xfId="0" applyFill="1" applyBorder="1" applyAlignment="1">
      <alignment horizontal="center" wrapText="1"/>
    </xf>
    <xf numFmtId="49" fontId="0" fillId="36" borderId="13" xfId="0" applyNumberFormat="1" applyFill="1" applyBorder="1" applyAlignment="1">
      <alignment horizontal="center" wrapText="1"/>
    </xf>
    <xf numFmtId="0" fontId="0" fillId="36" borderId="14" xfId="0" applyFill="1" applyBorder="1" applyAlignment="1">
      <alignment horizontal="center"/>
    </xf>
    <xf numFmtId="1" fontId="5" fillId="36" borderId="13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72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" fontId="72" fillId="0" borderId="0" xfId="0" applyNumberFormat="1" applyFont="1" applyAlignment="1">
      <alignment horizontal="center"/>
    </xf>
    <xf numFmtId="0" fontId="0" fillId="0" borderId="0" xfId="36">
      <alignment/>
      <protection/>
    </xf>
    <xf numFmtId="0" fontId="7" fillId="0" borderId="0" xfId="36" applyFont="1">
      <alignment/>
      <protection/>
    </xf>
    <xf numFmtId="15" fontId="8" fillId="0" borderId="0" xfId="36" applyNumberFormat="1" applyFont="1" applyAlignment="1">
      <alignment horizontal="center"/>
      <protection/>
    </xf>
    <xf numFmtId="0" fontId="9" fillId="0" borderId="0" xfId="36" applyFont="1">
      <alignment/>
      <protection/>
    </xf>
    <xf numFmtId="0" fontId="10" fillId="0" borderId="19" xfId="36" applyFont="1" applyBorder="1" applyAlignment="1">
      <alignment horizontal="center"/>
      <protection/>
    </xf>
    <xf numFmtId="0" fontId="7" fillId="0" borderId="0" xfId="36" applyFont="1" applyAlignment="1">
      <alignment wrapText="1"/>
      <protection/>
    </xf>
    <xf numFmtId="0" fontId="73" fillId="0" borderId="0" xfId="36" applyFont="1">
      <alignment/>
      <protection/>
    </xf>
    <xf numFmtId="0" fontId="74" fillId="0" borderId="0" xfId="36" applyFont="1">
      <alignment/>
      <protection/>
    </xf>
    <xf numFmtId="0" fontId="75" fillId="0" borderId="0" xfId="36" applyFont="1">
      <alignment/>
      <protection/>
    </xf>
    <xf numFmtId="0" fontId="11" fillId="0" borderId="20" xfId="36" applyFont="1" applyBorder="1">
      <alignment/>
      <protection/>
    </xf>
    <xf numFmtId="0" fontId="7" fillId="0" borderId="20" xfId="36" applyFont="1" applyBorder="1">
      <alignment/>
      <protection/>
    </xf>
    <xf numFmtId="0" fontId="11" fillId="0" borderId="20" xfId="36" applyFont="1" applyBorder="1">
      <alignment/>
      <protection/>
    </xf>
    <xf numFmtId="0" fontId="12" fillId="0" borderId="20" xfId="36" applyFont="1" applyBorder="1">
      <alignment/>
      <protection/>
    </xf>
    <xf numFmtId="0" fontId="13" fillId="0" borderId="0" xfId="36" applyFont="1">
      <alignment/>
      <protection/>
    </xf>
    <xf numFmtId="0" fontId="76" fillId="0" borderId="0" xfId="36" applyFont="1">
      <alignment/>
      <protection/>
    </xf>
    <xf numFmtId="0" fontId="14" fillId="0" borderId="0" xfId="36" applyFont="1">
      <alignment/>
      <protection/>
    </xf>
    <xf numFmtId="0" fontId="77" fillId="0" borderId="0" xfId="36" applyFont="1" applyAlignment="1">
      <alignment horizontal="center"/>
      <protection/>
    </xf>
    <xf numFmtId="0" fontId="78" fillId="0" borderId="0" xfId="36" applyFont="1">
      <alignment/>
      <protection/>
    </xf>
    <xf numFmtId="0" fontId="79" fillId="0" borderId="0" xfId="36" applyFont="1">
      <alignment/>
      <protection/>
    </xf>
    <xf numFmtId="0" fontId="80" fillId="0" borderId="0" xfId="36" applyFont="1" applyAlignment="1">
      <alignment horizontal="center"/>
      <protection/>
    </xf>
    <xf numFmtId="0" fontId="81" fillId="0" borderId="0" xfId="36" applyFont="1">
      <alignment/>
      <protection/>
    </xf>
    <xf numFmtId="0" fontId="9" fillId="0" borderId="0" xfId="36" applyFont="1">
      <alignment/>
      <protection/>
    </xf>
    <xf numFmtId="0" fontId="10" fillId="0" borderId="0" xfId="36" applyFont="1">
      <alignment/>
      <protection/>
    </xf>
    <xf numFmtId="0" fontId="15" fillId="0" borderId="0" xfId="36" applyFont="1">
      <alignment/>
      <protection/>
    </xf>
    <xf numFmtId="0" fontId="7" fillId="0" borderId="21" xfId="36" applyFont="1" applyBorder="1">
      <alignment/>
      <protection/>
    </xf>
    <xf numFmtId="0" fontId="7" fillId="0" borderId="22" xfId="36" applyFont="1" applyBorder="1">
      <alignment/>
      <protection/>
    </xf>
    <xf numFmtId="0" fontId="7" fillId="0" borderId="23" xfId="36" applyFont="1" applyBorder="1">
      <alignment/>
      <protection/>
    </xf>
    <xf numFmtId="0" fontId="15" fillId="0" borderId="24" xfId="36" applyFont="1" applyBorder="1">
      <alignment/>
      <protection/>
    </xf>
    <xf numFmtId="0" fontId="15" fillId="0" borderId="25" xfId="36" applyFont="1" applyBorder="1">
      <alignment/>
      <protection/>
    </xf>
    <xf numFmtId="0" fontId="15" fillId="0" borderId="26" xfId="36" applyFont="1" applyBorder="1" applyAlignment="1">
      <alignment horizontal="right"/>
      <protection/>
    </xf>
    <xf numFmtId="0" fontId="15" fillId="0" borderId="27" xfId="36" applyFont="1" applyBorder="1">
      <alignment/>
      <protection/>
    </xf>
    <xf numFmtId="4" fontId="15" fillId="0" borderId="28" xfId="34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5" fillId="0" borderId="16" xfId="36" applyFont="1" applyBorder="1">
      <alignment/>
      <protection/>
    </xf>
    <xf numFmtId="0" fontId="15" fillId="0" borderId="29" xfId="36" applyFont="1" applyBorder="1" applyAlignment="1">
      <alignment horizontal="right"/>
      <protection/>
    </xf>
    <xf numFmtId="0" fontId="15" fillId="0" borderId="30" xfId="36" applyFont="1" applyBorder="1">
      <alignment/>
      <protection/>
    </xf>
    <xf numFmtId="4" fontId="15" fillId="0" borderId="31" xfId="34" applyNumberFormat="1" applyFont="1" applyFill="1" applyBorder="1" applyAlignment="1">
      <alignment horizontal="right"/>
    </xf>
    <xf numFmtId="0" fontId="15" fillId="0" borderId="29" xfId="36" applyFont="1" applyBorder="1" applyAlignment="1">
      <alignment horizontal="center"/>
      <protection/>
    </xf>
    <xf numFmtId="43" fontId="77" fillId="0" borderId="0" xfId="34" applyFont="1" applyFill="1" applyBorder="1" applyAlignment="1">
      <alignment/>
    </xf>
    <xf numFmtId="10" fontId="17" fillId="0" borderId="29" xfId="36" applyNumberFormat="1" applyFont="1" applyBorder="1" applyAlignment="1">
      <alignment horizontal="right"/>
      <protection/>
    </xf>
    <xf numFmtId="0" fontId="17" fillId="0" borderId="30" xfId="36" applyFont="1" applyBorder="1">
      <alignment/>
      <protection/>
    </xf>
    <xf numFmtId="43" fontId="9" fillId="0" borderId="0" xfId="34" applyFont="1" applyFill="1" applyBorder="1" applyAlignment="1">
      <alignment/>
    </xf>
    <xf numFmtId="4" fontId="17" fillId="0" borderId="29" xfId="34" applyNumberFormat="1" applyFont="1" applyFill="1" applyBorder="1" applyAlignment="1">
      <alignment horizontal="right"/>
    </xf>
    <xf numFmtId="0" fontId="17" fillId="0" borderId="30" xfId="36" applyFont="1" applyBorder="1" applyAlignment="1">
      <alignment horizontal="right"/>
      <protection/>
    </xf>
    <xf numFmtId="0" fontId="15" fillId="0" borderId="32" xfId="36" applyFont="1" applyBorder="1">
      <alignment/>
      <protection/>
    </xf>
    <xf numFmtId="2" fontId="17" fillId="0" borderId="33" xfId="36" applyNumberFormat="1" applyFont="1" applyBorder="1" applyAlignment="1">
      <alignment horizontal="right"/>
      <protection/>
    </xf>
    <xf numFmtId="0" fontId="17" fillId="0" borderId="34" xfId="36" applyFont="1" applyBorder="1">
      <alignment/>
      <protection/>
    </xf>
    <xf numFmtId="4" fontId="15" fillId="0" borderId="35" xfId="36" applyNumberFormat="1" applyFont="1" applyBorder="1" applyAlignment="1">
      <alignment horizontal="right"/>
      <protection/>
    </xf>
    <xf numFmtId="0" fontId="9" fillId="0" borderId="25" xfId="36" applyFont="1" applyBorder="1">
      <alignment/>
      <protection/>
    </xf>
    <xf numFmtId="0" fontId="15" fillId="0" borderId="0" xfId="36" applyFont="1" applyAlignment="1">
      <alignment horizontal="center"/>
      <protection/>
    </xf>
    <xf numFmtId="4" fontId="77" fillId="0" borderId="28" xfId="36" applyNumberFormat="1" applyFont="1" applyBorder="1" applyAlignment="1">
      <alignment horizontal="right"/>
      <protection/>
    </xf>
    <xf numFmtId="0" fontId="15" fillId="0" borderId="36" xfId="36" applyFont="1" applyBorder="1">
      <alignment/>
      <protection/>
    </xf>
    <xf numFmtId="0" fontId="15" fillId="0" borderId="37" xfId="36" applyFont="1" applyBorder="1" applyAlignment="1">
      <alignment horizontal="center"/>
      <protection/>
    </xf>
    <xf numFmtId="0" fontId="15" fillId="0" borderId="37" xfId="36" applyFont="1" applyBorder="1">
      <alignment/>
      <protection/>
    </xf>
    <xf numFmtId="4" fontId="15" fillId="0" borderId="38" xfId="36" applyNumberFormat="1" applyFont="1" applyBorder="1" applyAlignment="1">
      <alignment horizontal="right"/>
      <protection/>
    </xf>
    <xf numFmtId="0" fontId="17" fillId="0" borderId="0" xfId="37" applyFont="1">
      <alignment/>
      <protection/>
    </xf>
    <xf numFmtId="10" fontId="9" fillId="0" borderId="0" xfId="36" applyNumberFormat="1" applyFont="1" applyAlignment="1">
      <alignment horizontal="center"/>
      <protection/>
    </xf>
    <xf numFmtId="0" fontId="82" fillId="0" borderId="0" xfId="36" applyFont="1">
      <alignment/>
      <protection/>
    </xf>
    <xf numFmtId="0" fontId="83" fillId="0" borderId="0" xfId="36" applyFont="1">
      <alignment/>
      <protection/>
    </xf>
    <xf numFmtId="4" fontId="18" fillId="0" borderId="0" xfId="36" applyNumberFormat="1" applyFont="1" applyAlignment="1">
      <alignment horizontal="right"/>
      <protection/>
    </xf>
    <xf numFmtId="0" fontId="17" fillId="0" borderId="0" xfId="36" applyFont="1">
      <alignment/>
      <protection/>
    </xf>
    <xf numFmtId="4" fontId="76" fillId="0" borderId="0" xfId="36" applyNumberFormat="1" applyFont="1" applyAlignment="1">
      <alignment horizontal="right"/>
      <protection/>
    </xf>
    <xf numFmtId="172" fontId="77" fillId="0" borderId="0" xfId="36" applyNumberFormat="1" applyFont="1" applyAlignment="1">
      <alignment horizontal="center"/>
      <protection/>
    </xf>
    <xf numFmtId="0" fontId="19" fillId="0" borderId="0" xfId="36" applyFont="1">
      <alignment/>
      <protection/>
    </xf>
    <xf numFmtId="0" fontId="9" fillId="0" borderId="39" xfId="36" applyFont="1" applyBorder="1">
      <alignment/>
      <protection/>
    </xf>
    <xf numFmtId="0" fontId="8" fillId="0" borderId="40" xfId="36" applyFont="1" applyBorder="1">
      <alignment/>
      <protection/>
    </xf>
    <xf numFmtId="2" fontId="9" fillId="0" borderId="40" xfId="36" applyNumberFormat="1" applyFont="1" applyBorder="1" applyAlignment="1">
      <alignment horizontal="center"/>
      <protection/>
    </xf>
    <xf numFmtId="0" fontId="9" fillId="0" borderId="40" xfId="36" applyFont="1" applyBorder="1" applyAlignment="1">
      <alignment horizontal="right"/>
      <protection/>
    </xf>
    <xf numFmtId="0" fontId="9" fillId="0" borderId="41" xfId="36" applyFont="1" applyBorder="1" applyAlignment="1">
      <alignment horizontal="right"/>
      <protection/>
    </xf>
    <xf numFmtId="0" fontId="7" fillId="0" borderId="42" xfId="36" applyFont="1" applyBorder="1">
      <alignment/>
      <protection/>
    </xf>
    <xf numFmtId="0" fontId="7" fillId="0" borderId="43" xfId="36" applyFont="1" applyBorder="1">
      <alignment/>
      <protection/>
    </xf>
    <xf numFmtId="17" fontId="7" fillId="0" borderId="40" xfId="36" applyNumberFormat="1" applyFont="1" applyBorder="1">
      <alignment/>
      <protection/>
    </xf>
    <xf numFmtId="0" fontId="7" fillId="0" borderId="44" xfId="36" applyFont="1" applyBorder="1">
      <alignment/>
      <protection/>
    </xf>
    <xf numFmtId="0" fontId="7" fillId="0" borderId="45" xfId="36" applyFont="1" applyBorder="1">
      <alignment/>
      <protection/>
    </xf>
    <xf numFmtId="2" fontId="7" fillId="0" borderId="46" xfId="36" applyNumberFormat="1" applyFont="1" applyBorder="1" applyAlignment="1">
      <alignment horizontal="right"/>
      <protection/>
    </xf>
    <xf numFmtId="2" fontId="7" fillId="0" borderId="42" xfId="36" applyNumberFormat="1" applyFont="1" applyBorder="1">
      <alignment/>
      <protection/>
    </xf>
    <xf numFmtId="1" fontId="7" fillId="0" borderId="47" xfId="36" applyNumberFormat="1" applyFont="1" applyBorder="1">
      <alignment/>
      <protection/>
    </xf>
    <xf numFmtId="169" fontId="7" fillId="0" borderId="42" xfId="36" applyNumberFormat="1" applyFont="1" applyBorder="1">
      <alignment/>
      <protection/>
    </xf>
    <xf numFmtId="169" fontId="7" fillId="0" borderId="18" xfId="36" applyNumberFormat="1" applyFont="1" applyBorder="1">
      <alignment/>
      <protection/>
    </xf>
    <xf numFmtId="1" fontId="7" fillId="0" borderId="46" xfId="36" applyNumberFormat="1" applyFont="1" applyBorder="1">
      <alignment/>
      <protection/>
    </xf>
    <xf numFmtId="2" fontId="7" fillId="0" borderId="46" xfId="36" applyNumberFormat="1" applyFont="1" applyBorder="1">
      <alignment/>
      <protection/>
    </xf>
    <xf numFmtId="1" fontId="7" fillId="0" borderId="48" xfId="36" applyNumberFormat="1" applyFont="1" applyBorder="1">
      <alignment/>
      <protection/>
    </xf>
    <xf numFmtId="169" fontId="7" fillId="0" borderId="46" xfId="36" applyNumberFormat="1" applyFont="1" applyBorder="1">
      <alignment/>
      <protection/>
    </xf>
    <xf numFmtId="169" fontId="7" fillId="0" borderId="10" xfId="36" applyNumberFormat="1" applyFont="1" applyBorder="1">
      <alignment/>
      <protection/>
    </xf>
    <xf numFmtId="2" fontId="7" fillId="0" borderId="46" xfId="36" applyNumberFormat="1" applyFont="1" applyBorder="1" applyAlignment="1">
      <alignment horizontal="right" readingOrder="2"/>
      <protection/>
    </xf>
    <xf numFmtId="0" fontId="7" fillId="0" borderId="45" xfId="36" applyFont="1" applyBorder="1" applyAlignment="1">
      <alignment horizontal="right"/>
      <protection/>
    </xf>
    <xf numFmtId="2" fontId="7" fillId="0" borderId="45" xfId="36" applyNumberFormat="1" applyFont="1" applyBorder="1">
      <alignment/>
      <protection/>
    </xf>
    <xf numFmtId="1" fontId="7" fillId="0" borderId="49" xfId="36" applyNumberFormat="1" applyFont="1" applyBorder="1">
      <alignment/>
      <protection/>
    </xf>
    <xf numFmtId="169" fontId="7" fillId="0" borderId="45" xfId="36" applyNumberFormat="1" applyFont="1" applyBorder="1">
      <alignment/>
      <protection/>
    </xf>
    <xf numFmtId="0" fontId="7" fillId="0" borderId="47" xfId="36" applyFont="1" applyBorder="1">
      <alignment/>
      <protection/>
    </xf>
    <xf numFmtId="2" fontId="7" fillId="0" borderId="44" xfId="36" applyNumberFormat="1" applyFont="1" applyBorder="1">
      <alignment/>
      <protection/>
    </xf>
    <xf numFmtId="164" fontId="7" fillId="0" borderId="18" xfId="36" applyNumberFormat="1" applyFont="1" applyBorder="1">
      <alignment/>
      <protection/>
    </xf>
    <xf numFmtId="0" fontId="9" fillId="0" borderId="48" xfId="36" applyFont="1" applyBorder="1">
      <alignment/>
      <protection/>
    </xf>
    <xf numFmtId="2" fontId="7" fillId="0" borderId="0" xfId="36" applyNumberFormat="1" applyFont="1">
      <alignment/>
      <protection/>
    </xf>
    <xf numFmtId="164" fontId="7" fillId="0" borderId="10" xfId="36" applyNumberFormat="1" applyFont="1" applyBorder="1">
      <alignment/>
      <protection/>
    </xf>
    <xf numFmtId="9" fontId="7" fillId="0" borderId="48" xfId="36" applyNumberFormat="1" applyFont="1" applyBorder="1">
      <alignment/>
      <protection/>
    </xf>
    <xf numFmtId="0" fontId="7" fillId="0" borderId="46" xfId="36" applyFont="1" applyBorder="1">
      <alignment/>
      <protection/>
    </xf>
    <xf numFmtId="0" fontId="8" fillId="0" borderId="0" xfId="36" applyFont="1">
      <alignment/>
      <protection/>
    </xf>
    <xf numFmtId="2" fontId="7" fillId="0" borderId="46" xfId="36" applyNumberFormat="1" applyFont="1" applyBorder="1">
      <alignment/>
      <protection/>
    </xf>
    <xf numFmtId="0" fontId="7" fillId="0" borderId="10" xfId="36" applyFont="1" applyBorder="1">
      <alignment/>
      <protection/>
    </xf>
    <xf numFmtId="0" fontId="7" fillId="0" borderId="48" xfId="36" applyFont="1" applyBorder="1">
      <alignment/>
      <protection/>
    </xf>
    <xf numFmtId="0" fontId="0" fillId="0" borderId="46" xfId="36" applyBorder="1">
      <alignment/>
      <protection/>
    </xf>
    <xf numFmtId="2" fontId="8" fillId="0" borderId="0" xfId="36" applyNumberFormat="1" applyFont="1">
      <alignment/>
      <protection/>
    </xf>
    <xf numFmtId="2" fontId="80" fillId="0" borderId="46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0" fontId="7" fillId="0" borderId="49" xfId="36" applyFont="1" applyBorder="1">
      <alignment/>
      <protection/>
    </xf>
    <xf numFmtId="2" fontId="2" fillId="0" borderId="45" xfId="36" applyNumberFormat="1" applyFont="1" applyBorder="1">
      <alignment/>
      <protection/>
    </xf>
    <xf numFmtId="2" fontId="8" fillId="0" borderId="50" xfId="36" applyNumberFormat="1" applyFont="1" applyBorder="1">
      <alignment/>
      <protection/>
    </xf>
    <xf numFmtId="2" fontId="80" fillId="0" borderId="45" xfId="36" applyNumberFormat="1" applyFont="1" applyBorder="1">
      <alignment/>
      <protection/>
    </xf>
    <xf numFmtId="2" fontId="2" fillId="0" borderId="11" xfId="36" applyNumberFormat="1" applyFont="1" applyBorder="1">
      <alignment/>
      <protection/>
    </xf>
    <xf numFmtId="0" fontId="8" fillId="0" borderId="45" xfId="36" applyFont="1" applyBorder="1">
      <alignment/>
      <protection/>
    </xf>
    <xf numFmtId="2" fontId="2" fillId="0" borderId="50" xfId="36" applyNumberFormat="1" applyFont="1" applyBorder="1">
      <alignment/>
      <protection/>
    </xf>
    <xf numFmtId="2" fontId="8" fillId="0" borderId="45" xfId="36" applyNumberFormat="1" applyFont="1" applyBorder="1">
      <alignment/>
      <protection/>
    </xf>
    <xf numFmtId="169" fontId="8" fillId="0" borderId="50" xfId="36" applyNumberFormat="1" applyFont="1" applyBorder="1">
      <alignment/>
      <protection/>
    </xf>
    <xf numFmtId="169" fontId="8" fillId="0" borderId="0" xfId="36" applyNumberFormat="1" applyFont="1">
      <alignment/>
      <protection/>
    </xf>
    <xf numFmtId="0" fontId="8" fillId="0" borderId="21" xfId="36" applyFont="1" applyBorder="1">
      <alignment/>
      <protection/>
    </xf>
    <xf numFmtId="0" fontId="8" fillId="0" borderId="51" xfId="36" applyFont="1" applyBorder="1">
      <alignment/>
      <protection/>
    </xf>
    <xf numFmtId="0" fontId="7" fillId="0" borderId="24" xfId="36" applyFont="1" applyBorder="1">
      <alignment/>
      <protection/>
    </xf>
    <xf numFmtId="0" fontId="84" fillId="0" borderId="0" xfId="0" applyFont="1" applyAlignment="1">
      <alignment/>
    </xf>
    <xf numFmtId="0" fontId="8" fillId="0" borderId="52" xfId="36" applyFont="1" applyBorder="1">
      <alignment/>
      <protection/>
    </xf>
    <xf numFmtId="0" fontId="8" fillId="0" borderId="19" xfId="36" applyFont="1" applyBorder="1" applyAlignment="1">
      <alignment wrapText="1"/>
      <protection/>
    </xf>
    <xf numFmtId="0" fontId="2" fillId="0" borderId="53" xfId="36" applyFont="1" applyBorder="1">
      <alignment/>
      <protection/>
    </xf>
    <xf numFmtId="0" fontId="0" fillId="0" borderId="52" xfId="36" applyBorder="1" applyAlignment="1">
      <alignment vertical="center"/>
      <protection/>
    </xf>
    <xf numFmtId="173" fontId="85" fillId="0" borderId="54" xfId="0" applyNumberFormat="1" applyFont="1" applyBorder="1" applyAlignment="1">
      <alignment/>
    </xf>
    <xf numFmtId="173" fontId="85" fillId="0" borderId="53" xfId="0" applyNumberFormat="1" applyFont="1" applyBorder="1" applyAlignment="1">
      <alignment/>
    </xf>
    <xf numFmtId="173" fontId="84" fillId="0" borderId="0" xfId="34" applyNumberFormat="1" applyFont="1" applyFill="1" applyBorder="1" applyAlignment="1">
      <alignment/>
    </xf>
    <xf numFmtId="0" fontId="0" fillId="0" borderId="55" xfId="36" applyBorder="1" applyAlignment="1">
      <alignment vertical="center"/>
      <protection/>
    </xf>
    <xf numFmtId="173" fontId="85" fillId="0" borderId="56" xfId="0" applyNumberFormat="1" applyFont="1" applyBorder="1" applyAlignment="1">
      <alignment/>
    </xf>
    <xf numFmtId="173" fontId="85" fillId="0" borderId="38" xfId="0" applyNumberFormat="1" applyFont="1" applyBorder="1" applyAlignment="1">
      <alignment/>
    </xf>
    <xf numFmtId="173" fontId="84" fillId="0" borderId="0" xfId="0" applyNumberFormat="1" applyFont="1" applyAlignment="1">
      <alignment/>
    </xf>
    <xf numFmtId="173" fontId="7" fillId="0" borderId="0" xfId="36" applyNumberFormat="1" applyFont="1">
      <alignment/>
      <protection/>
    </xf>
    <xf numFmtId="0" fontId="9" fillId="0" borderId="0" xfId="36" applyFont="1" applyAlignment="1">
      <alignment horizontal="center"/>
      <protection/>
    </xf>
    <xf numFmtId="0" fontId="18" fillId="0" borderId="0" xfId="36" applyFont="1">
      <alignment/>
      <protection/>
    </xf>
    <xf numFmtId="0" fontId="9" fillId="0" borderId="0" xfId="36" applyFont="1" applyAlignment="1">
      <alignment horizontal="left"/>
      <protection/>
    </xf>
    <xf numFmtId="0" fontId="79" fillId="0" borderId="0" xfId="36" applyFont="1" applyFill="1" applyBorder="1">
      <alignment/>
      <protection/>
    </xf>
    <xf numFmtId="0" fontId="0" fillId="0" borderId="0" xfId="0" applyFill="1" applyBorder="1" applyAlignment="1">
      <alignment/>
    </xf>
    <xf numFmtId="0" fontId="86" fillId="0" borderId="0" xfId="36" applyFont="1" applyFill="1" applyBorder="1">
      <alignment/>
      <protection/>
    </xf>
    <xf numFmtId="0" fontId="7" fillId="0" borderId="0" xfId="36" applyFont="1" applyFill="1" applyBorder="1">
      <alignment/>
      <protection/>
    </xf>
    <xf numFmtId="0" fontId="0" fillId="0" borderId="0" xfId="36" applyFill="1" applyBorder="1">
      <alignment/>
      <protection/>
    </xf>
    <xf numFmtId="0" fontId="7" fillId="7" borderId="19" xfId="36" applyFont="1" applyFill="1" applyBorder="1">
      <alignment/>
      <protection/>
    </xf>
    <xf numFmtId="0" fontId="0" fillId="7" borderId="19" xfId="36" applyFill="1" applyBorder="1">
      <alignment/>
      <protection/>
    </xf>
    <xf numFmtId="0" fontId="13" fillId="7" borderId="19" xfId="0" applyFont="1" applyFill="1" applyBorder="1" applyAlignment="1">
      <alignment/>
    </xf>
    <xf numFmtId="0" fontId="0" fillId="7" borderId="19" xfId="0" applyFill="1" applyBorder="1" applyAlignment="1">
      <alignment/>
    </xf>
    <xf numFmtId="43" fontId="9" fillId="7" borderId="19" xfId="34" applyFont="1" applyFill="1" applyBorder="1" applyAlignment="1">
      <alignment/>
    </xf>
    <xf numFmtId="0" fontId="13" fillId="7" borderId="19" xfId="36" applyFont="1" applyFill="1" applyBorder="1">
      <alignment/>
      <protection/>
    </xf>
    <xf numFmtId="0" fontId="87" fillId="7" borderId="19" xfId="36" applyFont="1" applyFill="1" applyBorder="1">
      <alignment/>
      <protection/>
    </xf>
    <xf numFmtId="44" fontId="88" fillId="7" borderId="19" xfId="35" applyFont="1" applyFill="1" applyBorder="1" applyAlignment="1">
      <alignment/>
    </xf>
    <xf numFmtId="170" fontId="88" fillId="7" borderId="19" xfId="35" applyNumberFormat="1" applyFont="1" applyFill="1" applyBorder="1" applyAlignment="1">
      <alignment/>
    </xf>
    <xf numFmtId="0" fontId="9" fillId="7" borderId="19" xfId="36" applyFont="1" applyFill="1" applyBorder="1">
      <alignment/>
      <protection/>
    </xf>
    <xf numFmtId="15" fontId="8" fillId="33" borderId="0" xfId="36" applyNumberFormat="1" applyFont="1" applyFill="1" applyAlignment="1">
      <alignment horizontal="center"/>
      <protection/>
    </xf>
    <xf numFmtId="1" fontId="89" fillId="34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19" xfId="0" applyFill="1" applyBorder="1" applyAlignment="1">
      <alignment/>
    </xf>
    <xf numFmtId="171" fontId="0" fillId="33" borderId="19" xfId="0" applyNumberFormat="1" applyFill="1" applyBorder="1" applyAlignment="1">
      <alignment/>
    </xf>
    <xf numFmtId="170" fontId="0" fillId="33" borderId="19" xfId="35" applyNumberFormat="1" applyFont="1" applyFill="1" applyBorder="1" applyAlignment="1">
      <alignment wrapText="1"/>
    </xf>
    <xf numFmtId="0" fontId="86" fillId="33" borderId="0" xfId="36" applyFont="1" applyFill="1" applyBorder="1">
      <alignment/>
      <protection/>
    </xf>
    <xf numFmtId="0" fontId="0" fillId="33" borderId="0" xfId="0" applyFill="1" applyBorder="1" applyAlignment="1">
      <alignment/>
    </xf>
    <xf numFmtId="170" fontId="2" fillId="33" borderId="0" xfId="3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2" fillId="34" borderId="0" xfId="0" applyNumberFormat="1" applyFont="1" applyFill="1" applyAlignment="1">
      <alignment horizontal="center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 2" xfId="36"/>
    <cellStyle name="Normal 5 2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3</xdr:row>
      <xdr:rowOff>123825</xdr:rowOff>
    </xdr:from>
    <xdr:to>
      <xdr:col>12</xdr:col>
      <xdr:colOff>133350</xdr:colOff>
      <xdr:row>10</xdr:row>
      <xdr:rowOff>95250</xdr:rowOff>
    </xdr:to>
    <xdr:sp>
      <xdr:nvSpPr>
        <xdr:cNvPr id="1" name="מחבר חץ ישר 2"/>
        <xdr:cNvSpPr>
          <a:spLocks/>
        </xdr:cNvSpPr>
      </xdr:nvSpPr>
      <xdr:spPr>
        <a:xfrm flipV="1">
          <a:off x="5400675" y="895350"/>
          <a:ext cx="6477000" cy="127635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rightToLeft="1" tabSelected="1" zoomScale="115" zoomScaleNormal="115" zoomScalePageLayoutView="0" workbookViewId="0" topLeftCell="A1">
      <selection activeCell="H18" sqref="H18"/>
    </sheetView>
  </sheetViews>
  <sheetFormatPr defaultColWidth="9.140625" defaultRowHeight="12.75"/>
  <cols>
    <col min="1" max="1" width="18.57421875" style="1" customWidth="1"/>
    <col min="2" max="2" width="10.00390625" style="1" customWidth="1"/>
    <col min="3" max="3" width="12.28125" style="1" customWidth="1"/>
    <col min="4" max="4" width="11.421875" style="1" customWidth="1"/>
    <col min="5" max="5" width="13.28125" style="1" customWidth="1"/>
    <col min="6" max="6" width="20.7109375" style="1" customWidth="1"/>
    <col min="7" max="7" width="12.140625" style="1" bestFit="1" customWidth="1"/>
    <col min="8" max="8" width="12.8515625" style="1" bestFit="1" customWidth="1"/>
    <col min="9" max="9" width="13.421875" style="1" bestFit="1" customWidth="1"/>
    <col min="10" max="10" width="20.8515625" style="1" bestFit="1" customWidth="1"/>
    <col min="11" max="11" width="18.7109375" style="1" bestFit="1" customWidth="1"/>
    <col min="12" max="13" width="11.8515625" style="1" bestFit="1" customWidth="1"/>
    <col min="14" max="16384" width="9.140625" style="1" customWidth="1"/>
  </cols>
  <sheetData>
    <row r="1" spans="1:4" ht="21" thickBot="1">
      <c r="A1" s="26" t="s">
        <v>76</v>
      </c>
      <c r="D1" s="28" t="s">
        <v>74</v>
      </c>
    </row>
    <row r="2" spans="1:12" ht="25.5">
      <c r="A2" s="1" t="s">
        <v>2</v>
      </c>
      <c r="B2" s="2" t="s">
        <v>5</v>
      </c>
      <c r="C2" s="2" t="s">
        <v>0</v>
      </c>
      <c r="D2" s="5" t="s">
        <v>7</v>
      </c>
      <c r="E2" s="2" t="s">
        <v>1</v>
      </c>
      <c r="F2" s="15" t="s">
        <v>71</v>
      </c>
      <c r="G2" s="2" t="s">
        <v>9</v>
      </c>
      <c r="H2" s="2" t="s">
        <v>10</v>
      </c>
      <c r="I2" s="19" t="s">
        <v>12</v>
      </c>
      <c r="J2" s="25" t="s">
        <v>72</v>
      </c>
      <c r="L2" s="1" t="s">
        <v>133</v>
      </c>
    </row>
    <row r="3" spans="1:12" ht="14.25" customHeight="1">
      <c r="A3" s="1" t="s">
        <v>3</v>
      </c>
      <c r="B3" s="2" t="s">
        <v>4</v>
      </c>
      <c r="C3" s="2" t="s">
        <v>6</v>
      </c>
      <c r="D3" s="5" t="s">
        <v>32</v>
      </c>
      <c r="E3" s="2" t="s">
        <v>8</v>
      </c>
      <c r="F3" s="16" t="s">
        <v>15</v>
      </c>
      <c r="G3" s="2" t="s">
        <v>14</v>
      </c>
      <c r="H3" s="2" t="s">
        <v>11</v>
      </c>
      <c r="I3" s="20" t="s">
        <v>13</v>
      </c>
      <c r="J3" s="11" t="s">
        <v>35</v>
      </c>
      <c r="L3" s="187">
        <v>50</v>
      </c>
    </row>
    <row r="4" spans="1:12" ht="20.25">
      <c r="A4" s="3">
        <f>D13</f>
        <v>1046.5116279069769</v>
      </c>
      <c r="B4" s="4">
        <v>0.86</v>
      </c>
      <c r="C4" s="1">
        <f>A4*B4</f>
        <v>900.0000000000001</v>
      </c>
      <c r="D4" s="7">
        <v>750</v>
      </c>
      <c r="E4" s="1">
        <f>C4*D4</f>
        <v>675000.0000000001</v>
      </c>
      <c r="F4" s="18">
        <f>M13</f>
        <v>187.55555555555554</v>
      </c>
      <c r="G4" s="3">
        <f>A4*F4</f>
        <v>196279.06976744186</v>
      </c>
      <c r="H4" s="3">
        <f>G4+E4</f>
        <v>871279.069767442</v>
      </c>
      <c r="I4" s="180">
        <f>H4/A4</f>
        <v>832.5555555555555</v>
      </c>
      <c r="J4" s="11" t="s">
        <v>132</v>
      </c>
      <c r="L4" s="188" t="s">
        <v>10</v>
      </c>
    </row>
    <row r="5" spans="4:12" ht="13.5" thickBot="1">
      <c r="D5" s="24">
        <v>2022</v>
      </c>
      <c r="F5" s="17" t="s">
        <v>31</v>
      </c>
      <c r="I5" s="21"/>
      <c r="J5" s="12"/>
      <c r="L5" s="189">
        <f>L3+I4</f>
        <v>882.5555555555555</v>
      </c>
    </row>
    <row r="7" ht="12.75">
      <c r="H7" s="6"/>
    </row>
    <row r="10" spans="1:6" ht="18">
      <c r="A10" s="181" t="s">
        <v>73</v>
      </c>
      <c r="B10" s="181"/>
      <c r="C10" s="181"/>
      <c r="D10" s="181"/>
      <c r="E10" s="181"/>
      <c r="F10" s="181"/>
    </row>
    <row r="11" spans="1:13" ht="12.75">
      <c r="A11" s="26" t="s">
        <v>75</v>
      </c>
      <c r="B11" s="1" t="s">
        <v>25</v>
      </c>
      <c r="C11" s="8" t="s">
        <v>59</v>
      </c>
      <c r="D11" s="8" t="s">
        <v>30</v>
      </c>
      <c r="E11" s="1" t="s">
        <v>25</v>
      </c>
      <c r="G11" s="1" t="s">
        <v>20</v>
      </c>
      <c r="H11" s="1" t="s">
        <v>25</v>
      </c>
      <c r="J11" s="1" t="s">
        <v>20</v>
      </c>
      <c r="K11" s="8" t="s">
        <v>27</v>
      </c>
      <c r="L11" s="1" t="s">
        <v>20</v>
      </c>
      <c r="M11" s="9" t="s">
        <v>21</v>
      </c>
    </row>
    <row r="12" spans="1:13" ht="12.75">
      <c r="A12" s="1" t="s">
        <v>16</v>
      </c>
      <c r="B12" s="1" t="s">
        <v>34</v>
      </c>
      <c r="C12" s="1" t="s">
        <v>29</v>
      </c>
      <c r="D12" s="8" t="s">
        <v>28</v>
      </c>
      <c r="E12" s="1" t="s">
        <v>26</v>
      </c>
      <c r="F12" s="1" t="s">
        <v>17</v>
      </c>
      <c r="G12" s="1" t="s">
        <v>26</v>
      </c>
      <c r="H12" s="1" t="s">
        <v>24</v>
      </c>
      <c r="I12" s="1" t="s">
        <v>18</v>
      </c>
      <c r="J12" s="1" t="s">
        <v>24</v>
      </c>
      <c r="K12" s="1" t="s">
        <v>19</v>
      </c>
      <c r="L12" s="1" t="s">
        <v>23</v>
      </c>
      <c r="M12" s="9" t="s">
        <v>22</v>
      </c>
    </row>
    <row r="13" spans="1:13" ht="12.75">
      <c r="A13" s="1">
        <v>1000</v>
      </c>
      <c r="B13" s="4">
        <v>0.9</v>
      </c>
      <c r="C13" s="1">
        <f>B13*A13</f>
        <v>900</v>
      </c>
      <c r="D13" s="29">
        <f>C13/B4</f>
        <v>1046.5116279069769</v>
      </c>
      <c r="E13" s="4">
        <v>30</v>
      </c>
      <c r="F13" s="1">
        <f>E13*A13</f>
        <v>30000</v>
      </c>
      <c r="G13" s="3">
        <f>F13/D13</f>
        <v>28.666666666666664</v>
      </c>
      <c r="H13" s="4">
        <v>25</v>
      </c>
      <c r="I13" s="1">
        <f>H13*A13</f>
        <v>25000</v>
      </c>
      <c r="J13" s="3">
        <f>I13/D13</f>
        <v>23.888888888888886</v>
      </c>
      <c r="K13" s="4">
        <v>60</v>
      </c>
      <c r="L13" s="4">
        <v>75</v>
      </c>
      <c r="M13" s="10">
        <f>K13+J13+G13+L13</f>
        <v>187.55555555555554</v>
      </c>
    </row>
    <row r="29" spans="1:3" ht="25.5">
      <c r="A29" s="14" t="s">
        <v>56</v>
      </c>
      <c r="B29" s="1" t="s">
        <v>70</v>
      </c>
      <c r="C29" s="14"/>
    </row>
    <row r="30" spans="1:3" ht="12.75">
      <c r="A30" s="1" t="s">
        <v>66</v>
      </c>
      <c r="B30" s="6">
        <v>70</v>
      </c>
      <c r="C30" s="6"/>
    </row>
    <row r="31" spans="1:3" ht="12.75">
      <c r="A31" s="1" t="s">
        <v>67</v>
      </c>
      <c r="B31" s="6">
        <v>50</v>
      </c>
      <c r="C31" s="6"/>
    </row>
    <row r="32" spans="1:3" ht="12.75">
      <c r="A32" s="1" t="s">
        <v>68</v>
      </c>
      <c r="B32" s="6">
        <v>50</v>
      </c>
      <c r="C32" s="6"/>
    </row>
    <row r="33" spans="1:3" ht="12.75">
      <c r="A33" s="22" t="s">
        <v>69</v>
      </c>
      <c r="B33" s="22">
        <f>SUM(B30:B32)</f>
        <v>170</v>
      </c>
      <c r="C33" s="6"/>
    </row>
    <row r="34" spans="1:3" ht="12.75">
      <c r="A34" s="1" t="s">
        <v>58</v>
      </c>
      <c r="B34" s="6">
        <v>250</v>
      </c>
      <c r="C34" s="6"/>
    </row>
    <row r="35" spans="1:3" ht="12.75">
      <c r="A35" s="22" t="s">
        <v>62</v>
      </c>
      <c r="B35" s="22">
        <f>B33+B34</f>
        <v>420</v>
      </c>
      <c r="C35" s="6"/>
    </row>
    <row r="36" spans="1:3" ht="12.75">
      <c r="A36" s="1" t="s">
        <v>63</v>
      </c>
      <c r="B36" s="6">
        <v>1</v>
      </c>
      <c r="C36" s="6"/>
    </row>
    <row r="37" spans="1:3" ht="12.75">
      <c r="A37" s="1" t="s">
        <v>64</v>
      </c>
      <c r="B37" s="6">
        <f>B35/B36</f>
        <v>420</v>
      </c>
      <c r="C37" s="6"/>
    </row>
    <row r="38" spans="2:3" ht="12.75">
      <c r="B38" s="6"/>
      <c r="C38" s="6"/>
    </row>
    <row r="39" spans="1:2" ht="12.75">
      <c r="A39" s="1" t="s">
        <v>65</v>
      </c>
      <c r="B39" s="1">
        <v>50</v>
      </c>
    </row>
    <row r="40" spans="1:2" ht="12.75">
      <c r="A40" s="1" t="s">
        <v>57</v>
      </c>
      <c r="B40" s="1">
        <v>70</v>
      </c>
    </row>
  </sheetData>
  <sheetProtection/>
  <mergeCells count="1">
    <mergeCell ref="A10:F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rightToLeft="1" zoomScalePageLayoutView="0" workbookViewId="0" topLeftCell="A1">
      <selection activeCell="J17" sqref="J17"/>
    </sheetView>
  </sheetViews>
  <sheetFormatPr defaultColWidth="9.140625" defaultRowHeight="12.75"/>
  <cols>
    <col min="11" max="11" width="18.140625" style="0" bestFit="1" customWidth="1"/>
  </cols>
  <sheetData>
    <row r="1" spans="1:13" ht="23.25">
      <c r="A1" s="1"/>
      <c r="B1" s="1"/>
      <c r="C1" s="1"/>
      <c r="D1" s="1"/>
      <c r="E1" s="6"/>
      <c r="F1" s="27" t="s">
        <v>60</v>
      </c>
      <c r="G1" s="6"/>
      <c r="H1" s="1"/>
      <c r="I1" s="1"/>
      <c r="J1" s="1"/>
      <c r="K1" s="8" t="s">
        <v>50</v>
      </c>
      <c r="L1" s="1">
        <v>1400</v>
      </c>
      <c r="M1" s="1"/>
    </row>
    <row r="2" spans="1:13" ht="12.75">
      <c r="A2" s="1"/>
      <c r="B2" s="1"/>
      <c r="C2" s="1"/>
      <c r="D2" s="1"/>
      <c r="E2" s="1" t="s">
        <v>42</v>
      </c>
      <c r="F2" s="1"/>
      <c r="G2" s="1"/>
      <c r="H2" s="1"/>
      <c r="I2" s="1"/>
      <c r="J2" s="1"/>
      <c r="K2" s="8" t="s">
        <v>61</v>
      </c>
      <c r="L2" s="1">
        <v>20</v>
      </c>
      <c r="M2" s="1"/>
    </row>
    <row r="3" spans="1:13" ht="12.75">
      <c r="A3" s="1"/>
      <c r="B3" s="1" t="s">
        <v>41</v>
      </c>
      <c r="C3" s="1"/>
      <c r="D3" s="1" t="s">
        <v>40</v>
      </c>
      <c r="E3" s="1" t="s">
        <v>43</v>
      </c>
      <c r="F3" s="1" t="s">
        <v>44</v>
      </c>
      <c r="G3" s="1" t="s">
        <v>45</v>
      </c>
      <c r="H3" s="1" t="s">
        <v>48</v>
      </c>
      <c r="I3" s="1" t="s">
        <v>51</v>
      </c>
      <c r="J3" s="1" t="s">
        <v>54</v>
      </c>
      <c r="K3" s="8" t="s">
        <v>33</v>
      </c>
      <c r="L3" s="3">
        <f>L1/L2</f>
        <v>70</v>
      </c>
      <c r="M3" s="1"/>
    </row>
    <row r="4" spans="1:13" ht="12.75">
      <c r="A4" s="1"/>
      <c r="B4" s="23" t="s">
        <v>36</v>
      </c>
      <c r="C4" s="1"/>
      <c r="D4" s="1">
        <v>30</v>
      </c>
      <c r="E4" s="1">
        <v>20</v>
      </c>
      <c r="F4" s="1">
        <v>30</v>
      </c>
      <c r="G4" s="1"/>
      <c r="H4" s="1">
        <v>30</v>
      </c>
      <c r="I4" s="1">
        <v>30</v>
      </c>
      <c r="J4" s="1">
        <v>30</v>
      </c>
      <c r="K4" s="1"/>
      <c r="L4" s="1"/>
      <c r="M4" s="1"/>
    </row>
    <row r="5" spans="1:13" ht="12.75">
      <c r="A5" s="1"/>
      <c r="B5" s="23" t="s">
        <v>37</v>
      </c>
      <c r="C5" s="1"/>
      <c r="D5" s="1">
        <v>11</v>
      </c>
      <c r="E5" s="1">
        <v>10</v>
      </c>
      <c r="F5" s="1">
        <v>15</v>
      </c>
      <c r="G5" s="1"/>
      <c r="H5" s="1">
        <v>12</v>
      </c>
      <c r="I5" s="13" t="s">
        <v>52</v>
      </c>
      <c r="J5" s="1">
        <v>10</v>
      </c>
      <c r="K5" s="1"/>
      <c r="L5" s="1"/>
      <c r="M5" s="1"/>
    </row>
    <row r="6" spans="1:13" ht="12.75">
      <c r="A6" s="1"/>
      <c r="B6" s="23" t="s">
        <v>38</v>
      </c>
      <c r="C6" s="1"/>
      <c r="D6" s="1">
        <v>80</v>
      </c>
      <c r="E6" s="1">
        <v>65</v>
      </c>
      <c r="F6" s="1">
        <v>70</v>
      </c>
      <c r="G6" s="1">
        <v>75</v>
      </c>
      <c r="H6" s="1" t="s">
        <v>49</v>
      </c>
      <c r="I6" s="1">
        <v>50</v>
      </c>
      <c r="J6" s="1" t="s">
        <v>55</v>
      </c>
      <c r="K6" s="1"/>
      <c r="L6" s="1"/>
      <c r="M6" s="1"/>
    </row>
    <row r="7" spans="1:13" ht="12.75">
      <c r="A7" s="1"/>
      <c r="B7" s="23" t="s">
        <v>39</v>
      </c>
      <c r="C7" s="1"/>
      <c r="D7" s="1">
        <v>30</v>
      </c>
      <c r="E7" s="1">
        <v>35</v>
      </c>
      <c r="F7" s="1">
        <v>70</v>
      </c>
      <c r="G7" s="1">
        <v>70</v>
      </c>
      <c r="H7" s="1">
        <v>70</v>
      </c>
      <c r="I7" s="8" t="s">
        <v>53</v>
      </c>
      <c r="J7" s="1">
        <v>30</v>
      </c>
      <c r="K7" s="1"/>
      <c r="L7" s="1"/>
      <c r="M7" s="1"/>
    </row>
    <row r="8" spans="1:13" ht="12.75">
      <c r="A8" s="1"/>
      <c r="B8" s="23" t="s">
        <v>46</v>
      </c>
      <c r="C8" s="1"/>
      <c r="D8" s="1"/>
      <c r="E8" s="1"/>
      <c r="F8" s="1"/>
      <c r="G8" s="1" t="s">
        <v>47</v>
      </c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rightToLeft="1" zoomScale="115" zoomScaleNormal="115" zoomScalePageLayoutView="0" workbookViewId="0" topLeftCell="C13">
      <selection activeCell="J15" sqref="J15"/>
    </sheetView>
  </sheetViews>
  <sheetFormatPr defaultColWidth="9.140625" defaultRowHeight="12.75"/>
  <cols>
    <col min="1" max="1" width="2.00390625" style="0" customWidth="1"/>
    <col min="2" max="2" width="3.421875" style="0" customWidth="1"/>
    <col min="3" max="3" width="22.00390625" style="0" customWidth="1"/>
    <col min="4" max="4" width="13.28125" style="0" customWidth="1"/>
    <col min="5" max="5" width="16.421875" style="0" customWidth="1"/>
    <col min="6" max="6" width="10.7109375" style="0" customWidth="1"/>
    <col min="7" max="7" width="16.140625" style="0" customWidth="1"/>
    <col min="8" max="8" width="11.7109375" style="0" customWidth="1"/>
    <col min="10" max="10" width="12.28125" style="0" bestFit="1" customWidth="1"/>
    <col min="11" max="11" width="11.140625" style="0" bestFit="1" customWidth="1"/>
  </cols>
  <sheetData>
    <row r="1" spans="1:8" ht="12" customHeight="1">
      <c r="A1" s="30"/>
      <c r="C1" s="31"/>
      <c r="D1" s="31"/>
      <c r="E1" s="31"/>
      <c r="F1" s="31"/>
      <c r="G1" s="31"/>
      <c r="H1" s="32"/>
    </row>
    <row r="2" spans="1:9" ht="18" customHeight="1">
      <c r="A2" s="30"/>
      <c r="C2" s="31"/>
      <c r="D2" s="31"/>
      <c r="E2" s="31"/>
      <c r="F2" s="179" t="s">
        <v>77</v>
      </c>
      <c r="G2" s="30"/>
      <c r="H2" s="30"/>
      <c r="I2" s="32"/>
    </row>
    <row r="3" spans="1:9" ht="15.75">
      <c r="A3" s="30"/>
      <c r="C3" s="33" t="s">
        <v>78</v>
      </c>
      <c r="D3" s="31"/>
      <c r="E3" s="31"/>
      <c r="F3" s="34"/>
      <c r="G3" s="31"/>
      <c r="H3" s="31"/>
      <c r="I3" s="31"/>
    </row>
    <row r="4" spans="1:9" ht="15.75" customHeight="1">
      <c r="A4" s="30"/>
      <c r="C4" s="33" t="s">
        <v>79</v>
      </c>
      <c r="D4" s="31"/>
      <c r="E4" s="35"/>
      <c r="F4" s="36"/>
      <c r="G4" s="31"/>
      <c r="H4" s="31"/>
      <c r="I4" s="31"/>
    </row>
    <row r="5" spans="1:9" ht="17.25" customHeight="1">
      <c r="A5" s="30"/>
      <c r="C5" s="33" t="s">
        <v>80</v>
      </c>
      <c r="D5" s="31"/>
      <c r="E5" s="37"/>
      <c r="F5" s="38"/>
      <c r="G5" s="31"/>
      <c r="H5" s="31"/>
      <c r="I5" s="31"/>
    </row>
    <row r="6" spans="1:9" ht="15.75">
      <c r="A6" s="30"/>
      <c r="C6" s="33"/>
      <c r="D6" s="31"/>
      <c r="E6" s="31"/>
      <c r="F6" s="31"/>
      <c r="G6" s="31"/>
      <c r="H6" s="31"/>
      <c r="I6" s="31"/>
    </row>
    <row r="7" spans="1:9" ht="23.25">
      <c r="A7" s="30"/>
      <c r="C7" s="39" t="s">
        <v>81</v>
      </c>
      <c r="D7" s="40"/>
      <c r="E7" s="41" t="s">
        <v>82</v>
      </c>
      <c r="F7" s="42">
        <v>2022</v>
      </c>
      <c r="G7" s="30"/>
      <c r="H7" s="43"/>
      <c r="I7" s="44"/>
    </row>
    <row r="8" spans="1:9" ht="18" customHeight="1">
      <c r="A8" s="30"/>
      <c r="C8" s="33" t="s">
        <v>83</v>
      </c>
      <c r="D8" s="45"/>
      <c r="E8" s="30"/>
      <c r="F8" s="31"/>
      <c r="G8" s="46"/>
      <c r="H8" s="47"/>
      <c r="I8" s="48"/>
    </row>
    <row r="9" spans="1:9" ht="18" customHeight="1">
      <c r="A9" s="30"/>
      <c r="C9" s="45"/>
      <c r="D9" s="45"/>
      <c r="E9" s="33"/>
      <c r="F9" s="31"/>
      <c r="G9" s="49"/>
      <c r="H9" s="50"/>
      <c r="I9" s="48"/>
    </row>
    <row r="10" spans="1:15" ht="15" customHeight="1">
      <c r="A10" s="30"/>
      <c r="C10" s="51" t="s">
        <v>84</v>
      </c>
      <c r="D10" s="45"/>
      <c r="E10" s="33" t="s">
        <v>85</v>
      </c>
      <c r="F10" s="31"/>
      <c r="G10" s="31"/>
      <c r="H10" s="164"/>
      <c r="I10" s="164"/>
      <c r="J10" s="165"/>
      <c r="K10" s="165"/>
      <c r="L10" s="165"/>
      <c r="M10" s="165"/>
      <c r="N10" s="165"/>
      <c r="O10" s="165"/>
    </row>
    <row r="11" spans="1:15" ht="15" customHeight="1" thickBot="1">
      <c r="A11" s="30"/>
      <c r="C11" s="52"/>
      <c r="D11" s="53"/>
      <c r="E11" s="33"/>
      <c r="F11" s="53"/>
      <c r="G11" s="53"/>
      <c r="H11" s="166"/>
      <c r="I11" s="185" t="s">
        <v>134</v>
      </c>
      <c r="J11" s="186"/>
      <c r="K11" s="165"/>
      <c r="L11" s="165"/>
      <c r="M11" s="165"/>
      <c r="N11" s="165"/>
      <c r="O11" s="165"/>
    </row>
    <row r="12" spans="1:15" ht="15">
      <c r="A12" s="30"/>
      <c r="C12" s="54"/>
      <c r="D12" s="55"/>
      <c r="E12" s="56"/>
      <c r="F12" s="57" t="s">
        <v>86</v>
      </c>
      <c r="G12" s="31"/>
      <c r="H12" s="167"/>
      <c r="I12" s="168"/>
      <c r="J12" s="165"/>
      <c r="K12" s="165"/>
      <c r="L12" s="165"/>
      <c r="M12" s="165"/>
      <c r="N12" s="165"/>
      <c r="O12" s="165"/>
    </row>
    <row r="13" spans="1:16" ht="15.75">
      <c r="A13" s="30"/>
      <c r="C13" s="58" t="s">
        <v>87</v>
      </c>
      <c r="D13" s="59"/>
      <c r="E13" s="60"/>
      <c r="F13" s="61">
        <v>303.68916</v>
      </c>
      <c r="G13" s="31"/>
      <c r="H13" s="169"/>
      <c r="I13" s="170"/>
      <c r="J13" s="171" t="s">
        <v>131</v>
      </c>
      <c r="K13" s="172"/>
      <c r="L13" s="172"/>
      <c r="M13" s="172"/>
      <c r="N13" s="172"/>
      <c r="O13" s="172"/>
      <c r="P13" s="62"/>
    </row>
    <row r="14" spans="1:15" ht="15.75">
      <c r="A14" s="43"/>
      <c r="C14" s="63" t="s">
        <v>88</v>
      </c>
      <c r="D14" s="64"/>
      <c r="E14" s="65"/>
      <c r="F14" s="66">
        <v>61.51092576</v>
      </c>
      <c r="G14" s="43"/>
      <c r="H14" s="173"/>
      <c r="I14" s="174"/>
      <c r="J14" s="172"/>
      <c r="K14" s="172"/>
      <c r="L14" s="172"/>
      <c r="M14" s="172"/>
      <c r="N14" s="172"/>
      <c r="O14" s="172"/>
    </row>
    <row r="15" spans="1:15" ht="15.75">
      <c r="A15" s="43"/>
      <c r="C15" s="63" t="s">
        <v>89</v>
      </c>
      <c r="D15" s="67"/>
      <c r="E15" s="65"/>
      <c r="F15" s="66">
        <v>30.26</v>
      </c>
      <c r="G15" s="68"/>
      <c r="H15" s="175"/>
      <c r="I15" s="175" t="s">
        <v>90</v>
      </c>
      <c r="J15" s="182">
        <f>H18</f>
        <v>3.1955</v>
      </c>
      <c r="K15" s="176">
        <f>F19*J15</f>
        <v>1295.374550398103</v>
      </c>
      <c r="L15" s="172" t="s">
        <v>130</v>
      </c>
      <c r="M15" s="172"/>
      <c r="N15" s="172"/>
      <c r="O15" s="172"/>
    </row>
    <row r="16" spans="1:15" ht="15.75">
      <c r="A16" s="43"/>
      <c r="C16" s="63" t="s">
        <v>91</v>
      </c>
      <c r="D16" s="69">
        <v>0.0005</v>
      </c>
      <c r="E16" s="70"/>
      <c r="F16" s="66">
        <v>0.19773004288</v>
      </c>
      <c r="G16" s="71"/>
      <c r="H16" s="173"/>
      <c r="I16" s="175" t="s">
        <v>92</v>
      </c>
      <c r="J16" s="182">
        <v>0.58</v>
      </c>
      <c r="K16" s="177">
        <f>K15*J16</f>
        <v>751.3172392308998</v>
      </c>
      <c r="L16" s="172" t="s">
        <v>93</v>
      </c>
      <c r="M16" s="172"/>
      <c r="N16" s="172"/>
      <c r="O16" s="172"/>
    </row>
    <row r="17" spans="1:15" ht="15.75">
      <c r="A17" s="43"/>
      <c r="C17" s="63" t="s">
        <v>94</v>
      </c>
      <c r="D17" s="72">
        <v>6.9</v>
      </c>
      <c r="E17" s="73" t="s">
        <v>70</v>
      </c>
      <c r="F17" s="66">
        <v>2.1592864966358944</v>
      </c>
      <c r="G17" s="71"/>
      <c r="H17" s="173"/>
      <c r="I17" s="174"/>
      <c r="J17" s="172" t="s">
        <v>95</v>
      </c>
      <c r="K17" s="182">
        <v>100</v>
      </c>
      <c r="L17" s="172"/>
      <c r="M17" s="172"/>
      <c r="N17" s="172"/>
      <c r="O17" s="172"/>
    </row>
    <row r="18" spans="1:15" ht="15.75" customHeight="1">
      <c r="A18" s="43"/>
      <c r="C18" s="74" t="s">
        <v>96</v>
      </c>
      <c r="D18" s="75">
        <v>24.15</v>
      </c>
      <c r="E18" s="76"/>
      <c r="F18" s="77">
        <v>7.5575027382256295</v>
      </c>
      <c r="G18" s="33"/>
      <c r="H18" s="178">
        <f>D17/F17</f>
        <v>3.1955</v>
      </c>
      <c r="I18" s="174"/>
      <c r="J18" s="172" t="s">
        <v>97</v>
      </c>
      <c r="K18" s="183">
        <v>1.5</v>
      </c>
      <c r="L18" s="172"/>
      <c r="M18" s="172"/>
      <c r="N18" s="172"/>
      <c r="O18" s="172"/>
    </row>
    <row r="19" spans="1:15" ht="15" customHeight="1">
      <c r="A19" s="30"/>
      <c r="C19" s="78" t="s">
        <v>98</v>
      </c>
      <c r="D19" s="79"/>
      <c r="E19" s="53"/>
      <c r="F19" s="80">
        <v>405.37460503774156</v>
      </c>
      <c r="G19" s="31"/>
      <c r="H19" s="169"/>
      <c r="I19" s="170"/>
      <c r="J19" s="172" t="s">
        <v>99</v>
      </c>
      <c r="K19" s="184">
        <f>K17*K18</f>
        <v>150</v>
      </c>
      <c r="L19" s="172"/>
      <c r="M19" s="172"/>
      <c r="N19" s="172"/>
      <c r="O19" s="172"/>
    </row>
    <row r="20" spans="1:15" ht="15.75" customHeight="1" thickBot="1">
      <c r="A20" s="30"/>
      <c r="C20" s="81" t="s">
        <v>100</v>
      </c>
      <c r="D20" s="82"/>
      <c r="E20" s="83"/>
      <c r="F20" s="84">
        <v>101.68544503774154</v>
      </c>
      <c r="G20" s="31"/>
      <c r="H20" s="169"/>
      <c r="I20" s="170"/>
      <c r="J20" s="172" t="s">
        <v>101</v>
      </c>
      <c r="K20" s="177">
        <f>K16+K19</f>
        <v>901.3172392308998</v>
      </c>
      <c r="L20" s="172" t="s">
        <v>102</v>
      </c>
      <c r="M20" s="172"/>
      <c r="N20" s="172"/>
      <c r="O20" s="172"/>
    </row>
    <row r="21" spans="1:15" ht="15" customHeight="1">
      <c r="A21" s="30"/>
      <c r="C21" s="85" t="s">
        <v>103</v>
      </c>
      <c r="D21" s="86"/>
      <c r="E21" s="87"/>
      <c r="F21" s="88"/>
      <c r="G21" s="89"/>
      <c r="H21" s="169"/>
      <c r="I21" s="169"/>
      <c r="J21" s="172"/>
      <c r="K21" s="172"/>
      <c r="L21" s="172"/>
      <c r="M21" s="172"/>
      <c r="N21" s="172"/>
      <c r="O21" s="172"/>
    </row>
    <row r="22" spans="1:9" ht="13.5" customHeight="1">
      <c r="A22" s="30"/>
      <c r="C22" s="90" t="s">
        <v>104</v>
      </c>
      <c r="D22" s="86"/>
      <c r="E22" s="87"/>
      <c r="F22" s="88"/>
      <c r="G22" s="89"/>
      <c r="H22" s="31"/>
      <c r="I22" s="31"/>
    </row>
    <row r="23" spans="1:9" ht="15.75" customHeight="1" thickBot="1">
      <c r="A23" s="30"/>
      <c r="C23" s="30"/>
      <c r="D23" s="91"/>
      <c r="E23" s="92"/>
      <c r="F23" s="93"/>
      <c r="G23" s="91"/>
      <c r="H23" s="30"/>
      <c r="I23" s="31"/>
    </row>
    <row r="24" spans="1:9" ht="16.5" thickBot="1">
      <c r="A24" s="30"/>
      <c r="C24" s="94" t="s">
        <v>105</v>
      </c>
      <c r="D24" s="95"/>
      <c r="E24" s="96"/>
      <c r="F24" s="97"/>
      <c r="G24" s="98"/>
      <c r="H24" s="99" t="s">
        <v>106</v>
      </c>
      <c r="I24" s="30"/>
    </row>
    <row r="25" spans="1:9" ht="13.5" thickBot="1">
      <c r="A25" s="30"/>
      <c r="C25" s="100" t="s">
        <v>107</v>
      </c>
      <c r="D25" s="101" t="s">
        <v>108</v>
      </c>
      <c r="E25" s="100" t="s">
        <v>109</v>
      </c>
      <c r="F25" s="102" t="s">
        <v>110</v>
      </c>
      <c r="G25" s="100" t="s">
        <v>111</v>
      </c>
      <c r="H25" s="103" t="s">
        <v>112</v>
      </c>
      <c r="I25" s="30"/>
    </row>
    <row r="26" spans="1:9" ht="12.75">
      <c r="A26" s="30"/>
      <c r="C26" s="104" t="s">
        <v>113</v>
      </c>
      <c r="D26" s="105">
        <v>769.5</v>
      </c>
      <c r="E26" s="106">
        <v>205</v>
      </c>
      <c r="F26" s="107">
        <v>3.16</v>
      </c>
      <c r="G26" s="108"/>
      <c r="H26" s="109">
        <v>-18</v>
      </c>
      <c r="I26" s="30"/>
    </row>
    <row r="27" spans="1:9" ht="12.75">
      <c r="A27" s="30"/>
      <c r="C27" s="104" t="s">
        <v>114</v>
      </c>
      <c r="D27" s="110">
        <v>815</v>
      </c>
      <c r="E27" s="111">
        <v>205</v>
      </c>
      <c r="F27" s="112">
        <v>3.216</v>
      </c>
      <c r="G27" s="113"/>
      <c r="H27" s="109">
        <v>-18</v>
      </c>
      <c r="I27" s="30"/>
    </row>
    <row r="28" spans="1:9" ht="12.75">
      <c r="A28" s="30"/>
      <c r="C28" s="104" t="s">
        <v>115</v>
      </c>
      <c r="D28" s="110">
        <v>808</v>
      </c>
      <c r="E28" s="111">
        <v>191</v>
      </c>
      <c r="F28" s="112">
        <v>3.183</v>
      </c>
      <c r="G28" s="113"/>
      <c r="H28" s="109">
        <v>-18</v>
      </c>
      <c r="I28" s="30"/>
    </row>
    <row r="29" spans="1:9" ht="12.75">
      <c r="A29" s="30"/>
      <c r="C29" s="114" t="s">
        <v>116</v>
      </c>
      <c r="D29" s="110">
        <v>913.5</v>
      </c>
      <c r="E29" s="111">
        <v>196</v>
      </c>
      <c r="F29" s="112">
        <v>3.223</v>
      </c>
      <c r="G29" s="113"/>
      <c r="H29" s="109">
        <v>-18</v>
      </c>
      <c r="I29" s="30"/>
    </row>
    <row r="30" spans="1:9" ht="13.5" thickBot="1">
      <c r="A30" s="30"/>
      <c r="C30" s="115">
        <v>0</v>
      </c>
      <c r="D30" s="116">
        <v>0</v>
      </c>
      <c r="E30" s="117">
        <v>0</v>
      </c>
      <c r="F30" s="118">
        <v>0</v>
      </c>
      <c r="G30" s="113"/>
      <c r="H30" s="109">
        <v>0</v>
      </c>
      <c r="I30" s="30"/>
    </row>
    <row r="31" spans="1:9" ht="12.75">
      <c r="A31" s="30"/>
      <c r="C31" s="119" t="s">
        <v>10</v>
      </c>
      <c r="D31" s="107">
        <v>3306</v>
      </c>
      <c r="E31" s="120">
        <v>797</v>
      </c>
      <c r="F31" s="112">
        <v>12.782</v>
      </c>
      <c r="G31" s="107"/>
      <c r="H31" s="121">
        <v>-72</v>
      </c>
      <c r="I31" s="30"/>
    </row>
    <row r="32" spans="1:9" ht="15.75">
      <c r="A32" s="30"/>
      <c r="C32" s="122">
        <v>4</v>
      </c>
      <c r="D32" s="110">
        <v>826.5</v>
      </c>
      <c r="E32" s="123">
        <v>199.25</v>
      </c>
      <c r="F32" s="112">
        <v>3.1955</v>
      </c>
      <c r="G32" s="110">
        <v>0</v>
      </c>
      <c r="H32" s="124">
        <v>-18</v>
      </c>
      <c r="I32" s="30"/>
    </row>
    <row r="33" spans="1:9" ht="12.75">
      <c r="A33" s="30"/>
      <c r="C33" s="125"/>
      <c r="D33" s="126"/>
      <c r="E33" s="127"/>
      <c r="F33" s="126"/>
      <c r="G33" s="128">
        <v>30.26</v>
      </c>
      <c r="H33" s="129"/>
      <c r="I33" s="30"/>
    </row>
    <row r="34" spans="1:9" ht="12.75">
      <c r="A34" s="30"/>
      <c r="C34" s="130" t="s">
        <v>117</v>
      </c>
      <c r="D34" s="131"/>
      <c r="E34" s="132">
        <v>179.47</v>
      </c>
      <c r="F34" s="126"/>
      <c r="G34" s="133"/>
      <c r="H34" s="134"/>
      <c r="I34" s="30"/>
    </row>
    <row r="35" spans="1:9" ht="13.5" thickBot="1">
      <c r="A35" s="30"/>
      <c r="C35" s="135" t="s">
        <v>118</v>
      </c>
      <c r="D35" s="136"/>
      <c r="E35" s="137">
        <v>185.404</v>
      </c>
      <c r="F35" s="103"/>
      <c r="G35" s="138"/>
      <c r="H35" s="139"/>
      <c r="I35" s="30"/>
    </row>
    <row r="36" spans="1:9" ht="13.5" thickBot="1">
      <c r="A36" s="30"/>
      <c r="C36" s="140" t="s">
        <v>119</v>
      </c>
      <c r="D36" s="141">
        <v>303.68916</v>
      </c>
      <c r="E36" s="142">
        <v>68.12484576</v>
      </c>
      <c r="F36" s="143">
        <v>3.1955</v>
      </c>
      <c r="G36" s="142">
        <v>30.26</v>
      </c>
      <c r="H36" s="142">
        <v>-6.61392</v>
      </c>
      <c r="I36" s="30"/>
    </row>
    <row r="37" spans="1:9" ht="12.75">
      <c r="A37" s="30"/>
      <c r="C37" s="31"/>
      <c r="D37" s="132"/>
      <c r="E37" s="132"/>
      <c r="F37" s="31"/>
      <c r="G37" s="144"/>
      <c r="H37" s="31"/>
      <c r="I37" s="31"/>
    </row>
    <row r="38" spans="1:9" ht="12.75">
      <c r="A38" s="30"/>
      <c r="C38" s="31" t="s">
        <v>120</v>
      </c>
      <c r="D38" s="127">
        <v>0.36744</v>
      </c>
      <c r="E38" s="31"/>
      <c r="F38" s="31"/>
      <c r="G38" s="31"/>
      <c r="H38" s="31"/>
      <c r="I38" s="31"/>
    </row>
    <row r="39" spans="1:9" ht="12.75">
      <c r="A39" s="30"/>
      <c r="C39" s="31"/>
      <c r="D39" s="127"/>
      <c r="E39" s="31"/>
      <c r="F39" s="31"/>
      <c r="G39" s="31"/>
      <c r="H39" s="31"/>
      <c r="I39" s="31"/>
    </row>
    <row r="40" spans="1:9" ht="13.5" thickBot="1">
      <c r="A40" s="30"/>
      <c r="C40" s="31"/>
      <c r="D40" s="127"/>
      <c r="E40" s="31"/>
      <c r="F40" s="31"/>
      <c r="G40" s="31"/>
      <c r="H40" s="31"/>
      <c r="I40" s="31"/>
    </row>
    <row r="41" spans="1:11" ht="27" customHeight="1">
      <c r="A41" s="30"/>
      <c r="C41" s="145" t="s">
        <v>121</v>
      </c>
      <c r="D41" s="146"/>
      <c r="E41" s="147"/>
      <c r="F41" s="31"/>
      <c r="G41" s="31"/>
      <c r="H41" s="31"/>
      <c r="I41" s="31"/>
      <c r="K41" s="148"/>
    </row>
    <row r="42" spans="1:11" ht="27.75" customHeight="1">
      <c r="A42" s="30"/>
      <c r="C42" s="149" t="s">
        <v>122</v>
      </c>
      <c r="D42" s="150" t="s">
        <v>123</v>
      </c>
      <c r="E42" s="151" t="s">
        <v>124</v>
      </c>
      <c r="F42" s="31"/>
      <c r="G42" s="31"/>
      <c r="H42" s="31"/>
      <c r="I42" s="31"/>
      <c r="K42" s="148"/>
    </row>
    <row r="43" spans="1:11" ht="14.25">
      <c r="A43" s="30"/>
      <c r="C43" s="152" t="s">
        <v>125</v>
      </c>
      <c r="D43" s="153">
        <v>27338</v>
      </c>
      <c r="E43" s="154">
        <v>1664</v>
      </c>
      <c r="F43" s="31"/>
      <c r="G43" s="30"/>
      <c r="H43" s="31"/>
      <c r="I43" s="31"/>
      <c r="K43" s="148"/>
    </row>
    <row r="44" spans="1:12" ht="14.25">
      <c r="A44" s="30"/>
      <c r="C44" s="152" t="s">
        <v>126</v>
      </c>
      <c r="D44" s="153">
        <v>1115.8849999999984</v>
      </c>
      <c r="E44" s="154">
        <v>0</v>
      </c>
      <c r="F44" s="31"/>
      <c r="G44" s="30"/>
      <c r="H44" s="31"/>
      <c r="I44" s="31"/>
      <c r="K44" s="148"/>
      <c r="L44" s="155"/>
    </row>
    <row r="45" spans="1:12" ht="16.5" thickBot="1">
      <c r="A45" s="30"/>
      <c r="C45" s="156" t="s">
        <v>127</v>
      </c>
      <c r="D45" s="157">
        <v>58.36000000000058</v>
      </c>
      <c r="E45" s="158">
        <v>0</v>
      </c>
      <c r="F45" s="31"/>
      <c r="G45" s="33"/>
      <c r="H45" s="31"/>
      <c r="I45" s="31"/>
      <c r="K45" s="148"/>
      <c r="L45" s="159"/>
    </row>
    <row r="46" spans="1:11" ht="14.25">
      <c r="A46" s="30"/>
      <c r="C46" s="127"/>
      <c r="D46" s="160">
        <v>28512.245</v>
      </c>
      <c r="E46" s="160">
        <v>1664</v>
      </c>
      <c r="F46" s="160">
        <v>30176.245</v>
      </c>
      <c r="G46" s="30"/>
      <c r="H46" s="31"/>
      <c r="K46" s="148"/>
    </row>
    <row r="47" spans="1:11" ht="15">
      <c r="A47" s="30"/>
      <c r="C47" s="31"/>
      <c r="D47" s="31"/>
      <c r="E47" s="160"/>
      <c r="F47" s="31"/>
      <c r="G47" s="52"/>
      <c r="H47" s="31"/>
      <c r="K47" s="148"/>
    </row>
    <row r="48" spans="1:11" ht="15.75">
      <c r="A48" s="30"/>
      <c r="C48" s="31"/>
      <c r="D48" s="31"/>
      <c r="E48" s="31"/>
      <c r="F48" s="31"/>
      <c r="G48" s="161" t="s">
        <v>128</v>
      </c>
      <c r="H48" s="31"/>
      <c r="K48" s="148"/>
    </row>
    <row r="49" spans="1:12" ht="15">
      <c r="A49" s="30"/>
      <c r="C49" s="31"/>
      <c r="D49" s="31"/>
      <c r="E49" s="31"/>
      <c r="F49" s="31"/>
      <c r="G49" s="52"/>
      <c r="H49" s="31"/>
      <c r="K49" s="148"/>
      <c r="L49" s="159"/>
    </row>
    <row r="50" spans="1:12" ht="18">
      <c r="A50" s="30"/>
      <c r="C50" s="31"/>
      <c r="D50" s="31"/>
      <c r="E50" s="31"/>
      <c r="F50" s="31"/>
      <c r="G50" s="162" t="s">
        <v>129</v>
      </c>
      <c r="H50" s="31"/>
      <c r="K50" s="148"/>
      <c r="L50" s="159"/>
    </row>
    <row r="51" spans="1:12" ht="18">
      <c r="A51" s="30"/>
      <c r="C51" s="31"/>
      <c r="D51" s="31"/>
      <c r="E51" s="31"/>
      <c r="F51" s="31"/>
      <c r="G51" s="162"/>
      <c r="H51" s="31"/>
      <c r="K51" s="148"/>
      <c r="L51" s="159"/>
    </row>
    <row r="52" spans="1:8" ht="15.75">
      <c r="A52" s="30"/>
      <c r="C52" s="31"/>
      <c r="D52" s="31"/>
      <c r="E52" s="31"/>
      <c r="F52" s="31"/>
      <c r="G52" s="163"/>
      <c r="H52" s="31"/>
    </row>
    <row r="53" spans="1:8" ht="15">
      <c r="A53" s="30"/>
      <c r="C53" s="31"/>
      <c r="D53" s="31"/>
      <c r="E53" s="31"/>
      <c r="F53" s="31"/>
      <c r="G53" s="52"/>
      <c r="H53" s="31"/>
    </row>
    <row r="54" spans="1:8" ht="18">
      <c r="A54" s="30"/>
      <c r="C54" s="31"/>
      <c r="D54" s="31"/>
      <c r="E54" s="31"/>
      <c r="F54" s="31"/>
      <c r="G54" s="162"/>
      <c r="H54" s="31"/>
    </row>
    <row r="55" spans="1:8" ht="15.75">
      <c r="A55" s="30"/>
      <c r="C55" s="31"/>
      <c r="D55" s="31"/>
      <c r="E55" s="31"/>
      <c r="F55" s="31"/>
      <c r="G55" s="33"/>
      <c r="H55" s="31"/>
    </row>
    <row r="56" spans="1:8" ht="15">
      <c r="A56" s="30"/>
      <c r="C56" s="31"/>
      <c r="D56" s="31"/>
      <c r="E56" s="31"/>
      <c r="F56" s="31"/>
      <c r="G56" s="52"/>
      <c r="H56" s="31"/>
    </row>
    <row r="57" spans="1:8" ht="15">
      <c r="A57" s="30"/>
      <c r="C57" s="31"/>
      <c r="D57" s="31"/>
      <c r="E57" s="31"/>
      <c r="F57" s="31"/>
      <c r="G57" s="52"/>
      <c r="H57" s="31"/>
    </row>
    <row r="58" ht="12.75">
      <c r="A58" s="30"/>
    </row>
    <row r="59" ht="12.75">
      <c r="A59" s="30"/>
    </row>
    <row r="60" ht="12.75">
      <c r="A60" s="30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</dc:creator>
  <cp:keywords/>
  <dc:description/>
  <cp:lastModifiedBy>רן סולומון-Ran Solomon</cp:lastModifiedBy>
  <cp:lastPrinted>2015-03-19T16:30:53Z</cp:lastPrinted>
  <dcterms:created xsi:type="dcterms:W3CDTF">2008-04-25T08:06:15Z</dcterms:created>
  <dcterms:modified xsi:type="dcterms:W3CDTF">2022-03-16T17:31:34Z</dcterms:modified>
  <cp:category/>
  <cp:version/>
  <cp:contentType/>
  <cp:contentStatus/>
</cp:coreProperties>
</file>